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A\Desktop\INSTITUCIONES 2025\INFORMES INSTITUCIONALES\INFORME MILAGROS 2025\"/>
    </mc:Choice>
  </mc:AlternateContent>
  <bookViews>
    <workbookView xWindow="0" yWindow="0" windowWidth="20490" windowHeight="7500" activeTab="2"/>
  </bookViews>
  <sheets>
    <sheet name="INGRESOS 2024" sheetId="1" r:id="rId1"/>
    <sheet name="GASTO 2024" sheetId="3" r:id="rId2"/>
    <sheet name="Resumen de gastos 2024" sheetId="6" r:id="rId3"/>
  </sheets>
  <definedNames>
    <definedName name="_xlnm.Print_Area" localSheetId="1">'GASTO 2024'!$A$1:$C$56</definedName>
    <definedName name="_xlnm.Print_Area" localSheetId="0">'INGRESOS 2024'!$A$1:$C$52</definedName>
    <definedName name="_xlnm.Print_Area" localSheetId="2">'Resumen de gastos 2024'!$A$1:$L$29</definedName>
  </definedNames>
  <calcPr calcId="152511"/>
</workbook>
</file>

<file path=xl/calcChain.xml><?xml version="1.0" encoding="utf-8"?>
<calcChain xmlns="http://schemas.openxmlformats.org/spreadsheetml/2006/main">
  <c r="K40" i="6" l="1"/>
  <c r="K39" i="6"/>
  <c r="H40" i="6"/>
  <c r="K37" i="6"/>
  <c r="B54" i="3"/>
  <c r="C36" i="3"/>
  <c r="C35" i="3"/>
  <c r="B36" i="3"/>
  <c r="C37" i="1"/>
  <c r="C36" i="1"/>
  <c r="B37" i="1"/>
  <c r="B12" i="1"/>
  <c r="C12" i="1" s="1"/>
  <c r="C11" i="1"/>
  <c r="C10" i="1"/>
  <c r="C9" i="1"/>
  <c r="B10" i="1"/>
  <c r="H25" i="6" l="1"/>
  <c r="K24" i="6"/>
  <c r="H11" i="6"/>
  <c r="H26" i="6" s="1"/>
  <c r="K10" i="6"/>
  <c r="I20" i="6"/>
  <c r="I23" i="6" s="1"/>
  <c r="K22" i="6"/>
  <c r="K21" i="6"/>
  <c r="K9" i="6"/>
  <c r="K8" i="6"/>
  <c r="K7" i="6"/>
  <c r="K23" i="6" l="1"/>
  <c r="I38" i="6"/>
  <c r="K38" i="6" s="1"/>
  <c r="K20" i="6"/>
  <c r="B56" i="3"/>
  <c r="C54" i="3" s="1"/>
  <c r="B9" i="3"/>
  <c r="B12" i="3" s="1"/>
  <c r="C12" i="3" s="1"/>
  <c r="C55" i="3" l="1"/>
  <c r="C11" i="3"/>
  <c r="C10" i="3"/>
  <c r="C8" i="3"/>
  <c r="C6" i="3"/>
  <c r="C7" i="3"/>
  <c r="C6" i="1"/>
  <c r="C7" i="1"/>
  <c r="C8" i="1"/>
  <c r="C56" i="3" l="1"/>
  <c r="C13" i="3"/>
  <c r="C9" i="3"/>
  <c r="C34" i="1" l="1"/>
  <c r="C33" i="1"/>
  <c r="C32" i="1"/>
  <c r="C35" i="1"/>
  <c r="C31" i="1"/>
  <c r="C34" i="3"/>
  <c r="C33" i="3" l="1"/>
  <c r="H27" i="6" l="1"/>
  <c r="H41" i="6" s="1"/>
  <c r="H42" i="6" s="1"/>
  <c r="C32" i="3" l="1"/>
  <c r="C31" i="3" l="1"/>
</calcChain>
</file>

<file path=xl/sharedStrings.xml><?xml version="1.0" encoding="utf-8"?>
<sst xmlns="http://schemas.openxmlformats.org/spreadsheetml/2006/main" count="187" uniqueCount="86">
  <si>
    <t>DETALLE</t>
  </si>
  <si>
    <t>PRESUPUESTO EJECUTADO</t>
  </si>
  <si>
    <t>INFORME CONTABLE DE INGRESOS</t>
  </si>
  <si>
    <t>PORCENTAJE</t>
  </si>
  <si>
    <t>VALORES</t>
  </si>
  <si>
    <t>Certificados</t>
  </si>
  <si>
    <t>Rendimiento Financiero</t>
  </si>
  <si>
    <t>INFORME CONTABLE DE EGRESOS</t>
  </si>
  <si>
    <t>PRESUPUESTO APROBADO INICIAL</t>
  </si>
  <si>
    <t>TOTAL DE PRESUPUESTO APROBADO</t>
  </si>
  <si>
    <t>TOTAL</t>
  </si>
  <si>
    <t xml:space="preserve">  </t>
  </si>
  <si>
    <t>COMISIONES , HONORARIOS Y SERVICIOS PUBLICOS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</si>
  <si>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</si>
  <si>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SERVICIOS PUBLICOS</t>
  </si>
  <si>
    <t>INSTITUCION EDUCATIVA LA MILAGROSA</t>
  </si>
  <si>
    <t>COMISIONES BANCARIAS</t>
  </si>
  <si>
    <t>TIENDA ESCOLAR</t>
  </si>
  <si>
    <t>I N S T I T U C I O NE D U C A T I V A  LA MILAGROSA</t>
  </si>
  <si>
    <t>NIT.  815.004306-3</t>
  </si>
  <si>
    <t>Fecha de inicio de contrato</t>
  </si>
  <si>
    <t>Fecha de terminacion de contrato</t>
  </si>
  <si>
    <t>Fecha de mes</t>
  </si>
  <si>
    <t>PROVEEDOR</t>
  </si>
  <si>
    <t>NIT</t>
  </si>
  <si>
    <t>OBJETO</t>
  </si>
  <si>
    <t>%</t>
  </si>
  <si>
    <t xml:space="preserve">Saldo </t>
  </si>
  <si>
    <t>Observaciones</t>
  </si>
  <si>
    <t xml:space="preserve">BANCO CAJA SOCIAL                                                                                   </t>
  </si>
  <si>
    <t>LIQUIDADO</t>
  </si>
  <si>
    <t xml:space="preserve">COLOMBIA TELECOMUNICACION S.A.S                                                                     </t>
  </si>
  <si>
    <t>EN EJECUCION</t>
  </si>
  <si>
    <t xml:space="preserve">LILIAM MERCEDES ERASO ROSERO                                                                        </t>
  </si>
  <si>
    <t>Vr.Contrato inicial</t>
  </si>
  <si>
    <t>Valor cancelado por mes</t>
  </si>
  <si>
    <t>Valor ACUMULADO</t>
  </si>
  <si>
    <t xml:space="preserve">Servicios Públicos                                                                                  </t>
  </si>
  <si>
    <t xml:space="preserve">Comisiones, Honorarios y Servicios                                                                  </t>
  </si>
  <si>
    <t>MANTNIMIENTO</t>
  </si>
  <si>
    <t>VALOR DE MES</t>
  </si>
  <si>
    <t>VALOR ANTERIOR</t>
  </si>
  <si>
    <t>VALOR TOTAL</t>
  </si>
  <si>
    <t>Donaciones</t>
  </si>
  <si>
    <t>IMPRESOS Y PUBLICACIONES</t>
  </si>
  <si>
    <t>SALDO EN BANCOS AÑO ANTERIOR 2024</t>
  </si>
  <si>
    <t>ADICION PRESUPUESTO DONACION</t>
  </si>
  <si>
    <t>PRESUPUESTO POR EJECUTAR</t>
  </si>
  <si>
    <t>Ingresos del año 2024</t>
  </si>
  <si>
    <t>PRESUPUESTO COMPROMETIDO</t>
  </si>
  <si>
    <t>RELACION DE GASTOS DEL MES DE ENERO  DEL 2025</t>
  </si>
  <si>
    <t xml:space="preserve">MONTENEGRO VELASQUEZ WILSON                                                                         </t>
  </si>
  <si>
    <t xml:space="preserve">VELEZ RIVERA JULIAN GEOVANI                                                                         </t>
  </si>
  <si>
    <t>GASTOS FINANCIEROS DELMES DE FEBRERO DEL 2024</t>
  </si>
  <si>
    <t>RELACION DE GASTOS DEL MES DE FEBRERO  DEL 2025</t>
  </si>
  <si>
    <t>Pintura de salones</t>
  </si>
  <si>
    <t>mantenimiento de pupitres</t>
  </si>
  <si>
    <t>ADICION PRESUPUESTO SGP</t>
  </si>
  <si>
    <t>DEL 01 DE ENERO AL 31 MARZO DEL 2025</t>
  </si>
  <si>
    <t>INGRESOS DETALLDOS DE ENERO  A MARZO DEL 2025</t>
  </si>
  <si>
    <t>SGP</t>
  </si>
  <si>
    <t>DEL 01 DE ENERO AL 31 DE MARZO DEL 2025</t>
  </si>
  <si>
    <t>GASTOS   DETALLADOS DE ENERO - MARZO DEL 2025</t>
  </si>
  <si>
    <t>MATERIALES Y SUMINISTROS</t>
  </si>
  <si>
    <t>PREUPUESTO COMPROMETIDO  DE ENERO - MARZO DEL 2025</t>
  </si>
  <si>
    <t>MATERIALES Y SUMINITROS</t>
  </si>
  <si>
    <t>RELACION DE GASTOS DEL MES DE MARZO  DEL 2025</t>
  </si>
  <si>
    <t xml:space="preserve">2.1.2.1.08.02                           </t>
  </si>
  <si>
    <t xml:space="preserve">Impresiones  y Publicaciones                                                                        </t>
  </si>
  <si>
    <t>ELABORACION DE CARNETS Y PORTA CARNETS Y FOTOGRAFIA</t>
  </si>
  <si>
    <t xml:space="preserve">MENDOZA NIÑO KAREN JULIETH                                                                          </t>
  </si>
  <si>
    <t xml:space="preserve">                                        </t>
  </si>
  <si>
    <t>PAGO DIAN MES DE FEBRERO</t>
  </si>
  <si>
    <t xml:space="preserve">          </t>
  </si>
  <si>
    <t xml:space="preserve">DIAN                                                                                                </t>
  </si>
  <si>
    <t xml:space="preserve">2.1.2.1.09                              </t>
  </si>
  <si>
    <t>SERVICIO DE INTERNET</t>
  </si>
  <si>
    <t xml:space="preserve">2.1.1.02                                </t>
  </si>
  <si>
    <t>ASESORIA CONTABLE</t>
  </si>
  <si>
    <t xml:space="preserve">2.1.2.1.14                              </t>
  </si>
  <si>
    <t xml:space="preserve">Comisiones bancarias                                                                                </t>
  </si>
  <si>
    <t xml:space="preserve">Elementos de Protección Personal (EPP)                                                              </t>
  </si>
  <si>
    <t>GASTO FINANCIEROS DEL MES DE ENERO DEL 2025</t>
  </si>
  <si>
    <t>00000001ND</t>
  </si>
  <si>
    <t>00000002ND</t>
  </si>
  <si>
    <t>VILLA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</si>
</sst>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_(&quot;$&quot;\ * #,##0.00_);_(&quot;$&quot;\ * \(#,##0.00\);_(&quot;$&quot;\ * &quot;-&quot;??_);_(@_)"/>
    <numFmt numFmtId="169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167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164" fontId="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9" fillId="0" borderId="0"/>
    <xf numFmtId="0" fontId="10" fillId="0" borderId="0"/>
    <xf numFmtId="0" fontId="14" fillId="0" borderId="0"/>
    <xf numFmtId="0" fontId="15" fillId="0" borderId="0"/>
  </cellStyleXfs>
  <cellXfs count="55">
    <xf numFmtId="0" fontId="0" fillId="0" borderId="0" xfId="0"/>
    <xf numFmtId="166" fontId="0" fillId="0" borderId="0" xfId="1" applyNumberFormat="1" applyFont="1"/>
    <xf numFmtId="165" fontId="0" fillId="0" borderId="0" xfId="0" applyNumberFormat="1"/>
    <xf numFmtId="0" fontId="0" fillId="0" borderId="1" xfId="0" applyBorder="1"/>
    <xf numFmtId="166" fontId="0" fillId="0" borderId="1" xfId="1" applyNumberFormat="1" applyFont="1" applyBorder="1"/>
    <xf numFmtId="165" fontId="0" fillId="0" borderId="1" xfId="0" applyNumberFormat="1" applyBorder="1"/>
    <xf numFmtId="166" fontId="0" fillId="0" borderId="1" xfId="0" applyNumberFormat="1" applyBorder="1"/>
    <xf numFmtId="166" fontId="0" fillId="0" borderId="0" xfId="0" applyNumberFormat="1"/>
    <xf numFmtId="165" fontId="0" fillId="0" borderId="0" xfId="1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0" fillId="0" borderId="0" xfId="0" applyBorder="1"/>
    <xf numFmtId="166" fontId="0" fillId="0" borderId="0" xfId="1" applyNumberFormat="1" applyFont="1" applyBorder="1"/>
    <xf numFmtId="169" fontId="0" fillId="0" borderId="0" xfId="1" applyNumberFormat="1" applyFont="1" applyBorder="1"/>
    <xf numFmtId="0" fontId="0" fillId="0" borderId="0" xfId="0" applyAlignment="1"/>
    <xf numFmtId="0" fontId="0" fillId="0" borderId="1" xfId="0" applyFill="1" applyBorder="1"/>
    <xf numFmtId="14" fontId="0" fillId="0" borderId="1" xfId="0" applyNumberFormat="1" applyBorder="1"/>
    <xf numFmtId="14" fontId="2" fillId="0" borderId="1" xfId="2" applyNumberFormat="1" applyBorder="1"/>
    <xf numFmtId="0" fontId="2" fillId="0" borderId="1" xfId="2" applyBorder="1"/>
    <xf numFmtId="41" fontId="2" fillId="0" borderId="1" xfId="11" applyFont="1" applyBorder="1"/>
    <xf numFmtId="41" fontId="0" fillId="0" borderId="1" xfId="11" applyFont="1" applyBorder="1"/>
    <xf numFmtId="14" fontId="0" fillId="0" borderId="0" xfId="0" applyNumberFormat="1" applyBorder="1"/>
    <xf numFmtId="14" fontId="2" fillId="0" borderId="0" xfId="2" applyNumberFormat="1" applyBorder="1"/>
    <xf numFmtId="0" fontId="2" fillId="0" borderId="0" xfId="2" applyBorder="1"/>
    <xf numFmtId="41" fontId="2" fillId="0" borderId="0" xfId="11" applyFont="1" applyBorder="1"/>
    <xf numFmtId="41" fontId="0" fillId="0" borderId="0" xfId="11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1" fontId="0" fillId="0" borderId="1" xfId="0" applyNumberFormat="1" applyBorder="1"/>
    <xf numFmtId="41" fontId="12" fillId="0" borderId="1" xfId="11" applyFont="1" applyBorder="1"/>
    <xf numFmtId="166" fontId="13" fillId="0" borderId="1" xfId="1" applyNumberFormat="1" applyFont="1" applyBorder="1"/>
    <xf numFmtId="166" fontId="13" fillId="0" borderId="13" xfId="1" applyNumberFormat="1" applyFont="1" applyFill="1" applyBorder="1"/>
    <xf numFmtId="14" fontId="11" fillId="0" borderId="0" xfId="0" applyNumberFormat="1" applyFont="1" applyFill="1" applyBorder="1"/>
    <xf numFmtId="14" fontId="12" fillId="0" borderId="0" xfId="12" applyNumberFormat="1" applyFont="1" applyBorder="1"/>
    <xf numFmtId="0" fontId="12" fillId="0" borderId="0" xfId="12" applyFont="1" applyBorder="1"/>
    <xf numFmtId="41" fontId="12" fillId="0" borderId="0" xfId="11" applyFont="1" applyBorder="1"/>
    <xf numFmtId="166" fontId="12" fillId="0" borderId="0" xfId="1" applyNumberFormat="1" applyFont="1" applyFill="1" applyBorder="1"/>
    <xf numFmtId="166" fontId="11" fillId="0" borderId="0" xfId="0" applyNumberFormat="1" applyFont="1" applyBorder="1"/>
    <xf numFmtId="0" fontId="0" fillId="0" borderId="0" xfId="0" applyFont="1" applyBorder="1"/>
    <xf numFmtId="43" fontId="0" fillId="0" borderId="0" xfId="0" applyNumberFormat="1"/>
    <xf numFmtId="41" fontId="0" fillId="0" borderId="0" xfId="0" applyNumberFormat="1"/>
    <xf numFmtId="0" fontId="15" fillId="0" borderId="0" xfId="15"/>
    <xf numFmtId="14" fontId="15" fillId="0" borderId="0" xfId="15" applyNumberFormat="1"/>
    <xf numFmtId="41" fontId="15" fillId="0" borderId="1" xfId="11" applyFont="1" applyBorder="1"/>
    <xf numFmtId="0" fontId="15" fillId="0" borderId="1" xfId="15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6">
    <cellStyle name="Millares" xfId="1" builtinId="3"/>
    <cellStyle name="Millares [0]" xfId="11" builtinId="6"/>
    <cellStyle name="Millares 2" xfId="4"/>
    <cellStyle name="Millares 3" xfId="10"/>
    <cellStyle name="Millares 4" xfId="6"/>
    <cellStyle name="Millares 6" xfId="5"/>
    <cellStyle name="Normal" xfId="0" builtinId="0"/>
    <cellStyle name="Normal 10" xfId="15"/>
    <cellStyle name="Normal 2" xfId="2"/>
    <cellStyle name="Normal 3" xfId="3"/>
    <cellStyle name="Normal 4" xfId="7"/>
    <cellStyle name="Normal 5" xfId="8"/>
    <cellStyle name="Normal 6" xfId="9"/>
    <cellStyle name="Normal 7" xfId="12"/>
    <cellStyle name="Normal 8" xfId="13"/>
    <cellStyle name="Normal 9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2024'!$B$1:$B$3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31 MARZO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2024'!$A$4:$A$11</c:f>
              <c:strCache>
                <c:ptCount val="8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SGP</c:v>
                </c:pt>
                <c:pt idx="6">
                  <c:v>TOTAL DE PRESUPUESTO APROBADO</c:v>
                </c:pt>
                <c:pt idx="7">
                  <c:v>PRESUPUESTO EJECUTADO</c:v>
                </c:pt>
              </c:strCache>
            </c:strRef>
          </c:cat>
          <c:val>
            <c:numRef>
              <c:f>'INGRESOS 2024'!$B$4:$B$11</c:f>
              <c:numCache>
                <c:formatCode>General</c:formatCode>
                <c:ptCount val="8"/>
                <c:pt idx="1">
                  <c:v>0</c:v>
                </c:pt>
                <c:pt idx="2" formatCode="_(* #,##0_);_(* \(#,##0\);_(* &quot;-&quot;??_);_(@_)">
                  <c:v>137853260</c:v>
                </c:pt>
                <c:pt idx="3" formatCode="_(* #,##0_);_(* \(#,##0\);_(* &quot;-&quot;??_);_(@_)">
                  <c:v>38470249</c:v>
                </c:pt>
                <c:pt idx="4" formatCode="_(* #,##0_);_(* \(#,##0\);_(* &quot;-&quot;??_);_(@_)">
                  <c:v>675000</c:v>
                </c:pt>
                <c:pt idx="5" formatCode="_(* #,##0_);_(* \(#,##0\);_(* &quot;-&quot;??_);_(@_)">
                  <c:v>55297895</c:v>
                </c:pt>
                <c:pt idx="6" formatCode="_(* #,##0_);_(* \(#,##0\);_(* &quot;-&quot;??_);_(@_)">
                  <c:v>232296404</c:v>
                </c:pt>
                <c:pt idx="7" formatCode="_(* #,##0_);_(* \(#,##0\);_(* &quot;-&quot;??_);_(@_)">
                  <c:v>226240086</c:v>
                </c:pt>
              </c:numCache>
            </c:numRef>
          </c:val>
        </c:ser>
        <c:ser>
          <c:idx val="1"/>
          <c:order val="1"/>
          <c:tx>
            <c:strRef>
              <c:f>'INGRESOS 2024'!$C$1:$C$3</c:f>
              <c:strCache>
                <c:ptCount val="3"/>
                <c:pt idx="0">
                  <c:v>INSTITUCION EDUCATIVA LA MILAGROSA</c:v>
                </c:pt>
                <c:pt idx="1">
                  <c:v>INFORME CONTABLE DE INGRESOS</c:v>
                </c:pt>
                <c:pt idx="2">
                  <c:v>DEL 01 DE ENERO AL 31 MARZO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2024'!$A$4:$A$11</c:f>
              <c:strCache>
                <c:ptCount val="8"/>
                <c:pt idx="0">
                  <c:v>  </c:v>
                </c:pt>
                <c:pt idx="1">
                  <c:v>DETALLE</c:v>
                </c:pt>
                <c:pt idx="2">
                  <c:v>PRESUPUESTO APROBADO INICIAL</c:v>
                </c:pt>
                <c:pt idx="3">
                  <c:v>SALDO EN BANCOS AÑO ANTERIOR 2024</c:v>
                </c:pt>
                <c:pt idx="4">
                  <c:v>ADICION PRESUPUESTO DONACION</c:v>
                </c:pt>
                <c:pt idx="5">
                  <c:v>ADICION PRESUPUESTO SGP</c:v>
                </c:pt>
                <c:pt idx="6">
                  <c:v>TOTAL DE PRESUPUESTO APROBADO</c:v>
                </c:pt>
                <c:pt idx="7">
                  <c:v>PRESUPUESTO EJECUTADO</c:v>
                </c:pt>
              </c:strCache>
            </c:strRef>
          </c:cat>
          <c:val>
            <c:numRef>
              <c:f>'INGRESOS 2024'!$C$4:$C$11</c:f>
              <c:numCache>
                <c:formatCode>General</c:formatCode>
                <c:ptCount val="8"/>
                <c:pt idx="1">
                  <c:v>0</c:v>
                </c:pt>
                <c:pt idx="2" formatCode="_(* #,##0_);_(* \(#,##0\);_(* &quot;-&quot;??_);_(@_)">
                  <c:v>59.34369091654127</c:v>
                </c:pt>
                <c:pt idx="3" formatCode="_(* #,##0_);_(* \(#,##0\);_(* &quot;-&quot;??_);_(@_)">
                  <c:v>16.560845685755858</c:v>
                </c:pt>
                <c:pt idx="4" formatCode="_(* #,##0_);_(* \(#,##0\);_(* &quot;-&quot;??_);_(@_)">
                  <c:v>0.2905770336418983</c:v>
                </c:pt>
                <c:pt idx="5" formatCode="_(* #,##0_);_(* \(#,##0\);_(* &quot;-&quot;??_);_(@_)">
                  <c:v>23.80488636406098</c:v>
                </c:pt>
                <c:pt idx="6" formatCode="_(* #,##0_);_(* \(#,##0\);_(* &quot;-&quot;??_);_(@_)">
                  <c:v>100</c:v>
                </c:pt>
                <c:pt idx="7" formatCode="_(* #,##0_);_(* \(#,##0\);_(* &quot;-&quot;??_);_(@_)">
                  <c:v>97.392849008545141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'INGRESOS 2024'!$B$29:$B$30</c:f>
              <c:strCache>
                <c:ptCount val="2"/>
                <c:pt idx="0">
                  <c:v>INGRESOS DETALLDOS DE ENERO  A MARZO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2024'!$A$31:$A$37</c:f>
              <c:strCache>
                <c:ptCount val="7"/>
                <c:pt idx="0">
                  <c:v>Certificados</c:v>
                </c:pt>
                <c:pt idx="1">
                  <c:v>TIENDA ESCOLAR</c:v>
                </c:pt>
                <c:pt idx="2">
                  <c:v>Rendimiento Financiero</c:v>
                </c:pt>
                <c:pt idx="3">
                  <c:v>Ingresos del año 2024</c:v>
                </c:pt>
                <c:pt idx="4">
                  <c:v>Donaciones</c:v>
                </c:pt>
                <c:pt idx="5">
                  <c:v>SGP</c:v>
                </c:pt>
                <c:pt idx="6">
                  <c:v>TOTAL</c:v>
                </c:pt>
              </c:strCache>
            </c:strRef>
          </c:cat>
          <c:val>
            <c:numRef>
              <c:f>'INGRESOS 2024'!$B$31:$B$37</c:f>
              <c:numCache>
                <c:formatCode>_(* #,##0_);_(* \(#,##0\);_(* "-"??_);_(@_)</c:formatCode>
                <c:ptCount val="7"/>
                <c:pt idx="0">
                  <c:v>1315000</c:v>
                </c:pt>
                <c:pt idx="1">
                  <c:v>360000</c:v>
                </c:pt>
                <c:pt idx="2">
                  <c:v>682</c:v>
                </c:pt>
                <c:pt idx="3">
                  <c:v>38470249</c:v>
                </c:pt>
                <c:pt idx="4">
                  <c:v>675000</c:v>
                </c:pt>
                <c:pt idx="5">
                  <c:v>185419155</c:v>
                </c:pt>
                <c:pt idx="6">
                  <c:v>226240086</c:v>
                </c:pt>
              </c:numCache>
            </c:numRef>
          </c:val>
        </c:ser>
        <c:ser>
          <c:idx val="1"/>
          <c:order val="1"/>
          <c:tx>
            <c:strRef>
              <c:f>'INGRESOS 2024'!$C$29:$C$30</c:f>
              <c:strCache>
                <c:ptCount val="2"/>
                <c:pt idx="0">
                  <c:v>INGRESOS DETALLDOS DE ENERO  A MARZO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'INGRESOS 2024'!$A$31:$A$37</c:f>
              <c:strCache>
                <c:ptCount val="7"/>
                <c:pt idx="0">
                  <c:v>Certificados</c:v>
                </c:pt>
                <c:pt idx="1">
                  <c:v>TIENDA ESCOLAR</c:v>
                </c:pt>
                <c:pt idx="2">
                  <c:v>Rendimiento Financiero</c:v>
                </c:pt>
                <c:pt idx="3">
                  <c:v>Ingresos del año 2024</c:v>
                </c:pt>
                <c:pt idx="4">
                  <c:v>Donaciones</c:v>
                </c:pt>
                <c:pt idx="5">
                  <c:v>SGP</c:v>
                </c:pt>
                <c:pt idx="6">
                  <c:v>TOTAL</c:v>
                </c:pt>
              </c:strCache>
            </c:strRef>
          </c:cat>
          <c:val>
            <c:numRef>
              <c:f>'INGRESOS 2024'!$C$31:$C$37</c:f>
              <c:numCache>
                <c:formatCode>_(* #,##0.00_);_(* \(#,##0.00\);_(* "-"??_);_(@_)</c:formatCode>
                <c:ptCount val="7"/>
                <c:pt idx="0">
                  <c:v>0.58124093888472084</c:v>
                </c:pt>
                <c:pt idx="1">
                  <c:v>0.15912299467566504</c:v>
                </c:pt>
                <c:pt idx="2">
                  <c:v>3.0144967324667653E-4</c:v>
                </c:pt>
                <c:pt idx="3">
                  <c:v>17.004170074440299</c:v>
                </c:pt>
                <c:pt idx="4">
                  <c:v>0.29835561501687197</c:v>
                </c:pt>
                <c:pt idx="5">
                  <c:v>81.956808927309197</c:v>
                </c:pt>
                <c:pt idx="6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2024'!$B$1:$B$4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MARZO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2024'!$A$5:$A$12</c:f>
              <c:strCache>
                <c:ptCount val="8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TOTAL DE PRESUPUESTO APROBADO</c:v>
                </c:pt>
                <c:pt idx="5">
                  <c:v>PRESUPUESTO EJECUTADO</c:v>
                </c:pt>
                <c:pt idx="6">
                  <c:v>PRESUPUESTO COMPROMETIDO</c:v>
                </c:pt>
                <c:pt idx="7">
                  <c:v>PRESUPUESTO POR EJECUTAR</c:v>
                </c:pt>
              </c:strCache>
            </c:strRef>
          </c:cat>
          <c:val>
            <c:numRef>
              <c:f>'GASTO 2024'!$B$5:$B$12</c:f>
              <c:numCache>
                <c:formatCode>_(* #,##0_);_(* \(#,##0\);_(* "-"??_);_(@_)</c:formatCode>
                <c:ptCount val="8"/>
                <c:pt idx="0" formatCode="General">
                  <c:v>0</c:v>
                </c:pt>
                <c:pt idx="1">
                  <c:v>137853260</c:v>
                </c:pt>
                <c:pt idx="2">
                  <c:v>38470249</c:v>
                </c:pt>
                <c:pt idx="3">
                  <c:v>675000</c:v>
                </c:pt>
                <c:pt idx="4">
                  <c:v>176998509</c:v>
                </c:pt>
                <c:pt idx="5">
                  <c:v>31845289</c:v>
                </c:pt>
                <c:pt idx="6">
                  <c:v>22250000</c:v>
                </c:pt>
                <c:pt idx="7">
                  <c:v>122903220</c:v>
                </c:pt>
              </c:numCache>
            </c:numRef>
          </c:val>
        </c:ser>
        <c:ser>
          <c:idx val="1"/>
          <c:order val="1"/>
          <c:tx>
            <c:strRef>
              <c:f>'GASTO 2024'!$C$1:$C$4</c:f>
              <c:strCache>
                <c:ptCount val="4"/>
                <c:pt idx="0">
                  <c:v>INSTITUCION EDUCATIVA LA MILAGROSA</c:v>
                </c:pt>
                <c:pt idx="1">
                  <c:v>INFORME CONTABLE DE EGRESOS</c:v>
                </c:pt>
                <c:pt idx="2">
                  <c:v>DEL 01 DE ENERO AL 31 DE MARZO DEL 2025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2024'!$A$5:$A$12</c:f>
              <c:strCache>
                <c:ptCount val="8"/>
                <c:pt idx="0">
                  <c:v>DETALLE</c:v>
                </c:pt>
                <c:pt idx="1">
                  <c:v>PRESUPUESTO APROBADO INICIAL</c:v>
                </c:pt>
                <c:pt idx="2">
                  <c:v>SALDO EN BANCOS AÑO ANTERIOR 2024</c:v>
                </c:pt>
                <c:pt idx="3">
                  <c:v>ADICION PRESUPUESTO DONACION</c:v>
                </c:pt>
                <c:pt idx="4">
                  <c:v>TOTAL DE PRESUPUESTO APROBADO</c:v>
                </c:pt>
                <c:pt idx="5">
                  <c:v>PRESUPUESTO EJECUTADO</c:v>
                </c:pt>
                <c:pt idx="6">
                  <c:v>PRESUPUESTO COMPROMETIDO</c:v>
                </c:pt>
                <c:pt idx="7">
                  <c:v>PRESUPUESTO POR EJECUTAR</c:v>
                </c:pt>
              </c:strCache>
            </c:strRef>
          </c:cat>
          <c:val>
            <c:numRef>
              <c:f>'GASTO 2024'!$C$5:$C$12</c:f>
              <c:numCache>
                <c:formatCode>_(* #,##0_);_(* \(#,##0\);_(* "-"??_);_(@_)</c:formatCode>
                <c:ptCount val="8"/>
                <c:pt idx="0" formatCode="General">
                  <c:v>0</c:v>
                </c:pt>
                <c:pt idx="1">
                  <c:v>77.883853812576461</c:v>
                </c:pt>
                <c:pt idx="2">
                  <c:v>21.734787042754128</c:v>
                </c:pt>
                <c:pt idx="3">
                  <c:v>0.38135914466940507</c:v>
                </c:pt>
                <c:pt idx="4">
                  <c:v>100</c:v>
                </c:pt>
                <c:pt idx="5">
                  <c:v>17.991840258948169</c:v>
                </c:pt>
                <c:pt idx="6">
                  <c:v>12.570727361324835</c:v>
                </c:pt>
                <c:pt idx="7">
                  <c:v>69.437432379726999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'GASTO 2024'!$B$29:$B$30</c:f>
              <c:strCache>
                <c:ptCount val="2"/>
                <c:pt idx="0">
                  <c:v>GASTOS   DETALLADOS DE ENERO - MARZO DEL 2025</c:v>
                </c:pt>
                <c:pt idx="1">
                  <c:v>VALORES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2024'!$A$31:$A$36</c:f>
              <c:strCache>
                <c:ptCount val="6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PRESUPUESTO EJECUTADO</c:v>
                </c:pt>
              </c:strCache>
            </c:strRef>
          </c:cat>
          <c:val>
            <c:numRef>
              <c:f>'GASTO 2024'!$B$31:$B$36</c:f>
              <c:numCache>
                <c:formatCode>_(* #,##0_);_(* \(#,##0\);_(* "-"??_);_(@_)</c:formatCode>
                <c:ptCount val="6"/>
                <c:pt idx="0">
                  <c:v>5550000</c:v>
                </c:pt>
                <c:pt idx="1">
                  <c:v>495468</c:v>
                </c:pt>
                <c:pt idx="2">
                  <c:v>1321</c:v>
                </c:pt>
                <c:pt idx="3">
                  <c:v>10800000</c:v>
                </c:pt>
                <c:pt idx="4">
                  <c:v>14998500</c:v>
                </c:pt>
                <c:pt idx="5">
                  <c:v>31845289</c:v>
                </c:pt>
              </c:numCache>
            </c:numRef>
          </c:val>
        </c:ser>
        <c:ser>
          <c:idx val="1"/>
          <c:order val="1"/>
          <c:tx>
            <c:strRef>
              <c:f>'GASTO 2024'!$C$29:$C$30</c:f>
              <c:strCache>
                <c:ptCount val="2"/>
                <c:pt idx="0">
                  <c:v>GASTOS   DETALLADOS DE ENERO - MARZO DEL 2025</c:v>
                </c:pt>
                <c:pt idx="1">
                  <c:v>PORCENTAJE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cat>
            <c:strRef>
              <c:f>'GASTO 2024'!$A$31:$A$36</c:f>
              <c:strCache>
                <c:ptCount val="6"/>
                <c:pt idx="0">
                  <c:v>COMISIONES , HONORARIOS Y SERVICIOS PUBLICOS</c:v>
                </c:pt>
                <c:pt idx="1">
                  <c:v>SERVICIOS PUBLICOS</c:v>
                </c:pt>
                <c:pt idx="2">
                  <c:v>COMISIONES BANCARIAS</c:v>
                </c:pt>
                <c:pt idx="3">
                  <c:v>MANTNIMIENTO</c:v>
                </c:pt>
                <c:pt idx="4">
                  <c:v>IMPRESOS Y PUBLICACIONES</c:v>
                </c:pt>
                <c:pt idx="5">
                  <c:v>PRESUPUESTO EJECUTADO</c:v>
                </c:pt>
              </c:strCache>
            </c:strRef>
          </c:cat>
          <c:val>
            <c:numRef>
              <c:f>'GASTO 2024'!$C$31:$C$36</c:f>
              <c:numCache>
                <c:formatCode>_(* #,##0.00_);_(* \(#,##0.00\);_(* "-"??_);_(@_)</c:formatCode>
                <c:ptCount val="6"/>
                <c:pt idx="0">
                  <c:v>17.428009524422905</c:v>
                </c:pt>
                <c:pt idx="1">
                  <c:v>1.5558596437922105</c:v>
                </c:pt>
                <c:pt idx="2">
                  <c:v>4.1481802850022809E-3</c:v>
                </c:pt>
                <c:pt idx="3">
                  <c:v>33.913964479958089</c:v>
                </c:pt>
                <c:pt idx="4">
                  <c:v>47.098018171541796</c:v>
                </c:pt>
                <c:pt idx="5">
                  <c:v>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0</xdr:rowOff>
    </xdr:from>
    <xdr:to>
      <xdr:col>0</xdr:col>
      <xdr:colOff>1817369</xdr:colOff>
      <xdr:row>3</xdr:row>
      <xdr:rowOff>150813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249" y="0"/>
          <a:ext cx="1087120" cy="72231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12</xdr:row>
      <xdr:rowOff>156368</xdr:rowOff>
    </xdr:from>
    <xdr:to>
      <xdr:col>2</xdr:col>
      <xdr:colOff>1254124</xdr:colOff>
      <xdr:row>27</xdr:row>
      <xdr:rowOff>42068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180180</xdr:rowOff>
    </xdr:from>
    <xdr:to>
      <xdr:col>2</xdr:col>
      <xdr:colOff>1254124</xdr:colOff>
      <xdr:row>51</xdr:row>
      <xdr:rowOff>65880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0</xdr:col>
      <xdr:colOff>1753870</xdr:colOff>
      <xdr:row>3</xdr:row>
      <xdr:rowOff>123825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0"/>
          <a:ext cx="108712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12</xdr:row>
      <xdr:rowOff>323849</xdr:rowOff>
    </xdr:from>
    <xdr:to>
      <xdr:col>3</xdr:col>
      <xdr:colOff>19050</xdr:colOff>
      <xdr:row>27</xdr:row>
      <xdr:rowOff>109536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36</xdr:row>
      <xdr:rowOff>14287</xdr:rowOff>
    </xdr:from>
    <xdr:to>
      <xdr:col>3</xdr:col>
      <xdr:colOff>28574</xdr:colOff>
      <xdr:row>50</xdr:row>
      <xdr:rowOff>90487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9525</xdr:rowOff>
    </xdr:from>
    <xdr:to>
      <xdr:col>2</xdr:col>
      <xdr:colOff>771525</xdr:colOff>
      <xdr:row>2</xdr:row>
      <xdr:rowOff>104775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9525"/>
          <a:ext cx="1733550" cy="4762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323850</xdr:colOff>
      <xdr:row>13</xdr:row>
      <xdr:rowOff>28575</xdr:rowOff>
    </xdr:from>
    <xdr:ext cx="1733550" cy="476250"/>
    <xdr:pic>
      <xdr:nvPicPr>
        <xdr:cNvPr id="3" name="Imagen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5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323850</xdr:colOff>
      <xdr:row>30</xdr:row>
      <xdr:rowOff>28575</xdr:rowOff>
    </xdr:from>
    <xdr:ext cx="1733550" cy="476250"/>
    <xdr:pic>
      <xdr:nvPicPr>
        <xdr:cNvPr id="4" name="Imagen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05075"/>
          <a:ext cx="1733550" cy="4762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37"/>
  <sheetViews>
    <sheetView topLeftCell="A21" zoomScale="120" zoomScaleNormal="120" workbookViewId="0">
      <selection activeCell="C38" sqref="C38"/>
    </sheetView>
  </sheetViews>
  <sheetFormatPr baseColWidth="10" defaultRowHeight="15" x14ac:dyDescent="0.25"/>
  <cols>
    <col min="1" max="1" width="36.85546875" customWidth="1"/>
    <col min="2" max="2" width="24" customWidth="1"/>
    <col min="3" max="3" width="19.140625" customWidth="1"/>
    <col min="4" max="4" width="16.85546875" bestFit="1" customWidth="1"/>
  </cols>
  <sheetData>
    <row r="1" spans="1:4" x14ac:dyDescent="0.25">
      <c r="B1" s="14" t="s">
        <v>15</v>
      </c>
      <c r="C1" s="14"/>
    </row>
    <row r="2" spans="1:4" x14ac:dyDescent="0.25">
      <c r="B2" s="14" t="s">
        <v>2</v>
      </c>
      <c r="C2" s="14"/>
    </row>
    <row r="3" spans="1:4" x14ac:dyDescent="0.25">
      <c r="B3" s="14" t="s">
        <v>58</v>
      </c>
      <c r="C3" s="14"/>
    </row>
    <row r="4" spans="1:4" x14ac:dyDescent="0.25">
      <c r="A4" t="s">
        <v>11</v>
      </c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+B6/B10*100</f>
        <v>59.34369091654127</v>
      </c>
      <c r="D6" s="7"/>
    </row>
    <row r="7" spans="1:4" x14ac:dyDescent="0.25">
      <c r="A7" s="3" t="s">
        <v>45</v>
      </c>
      <c r="B7" s="4">
        <v>38470249</v>
      </c>
      <c r="C7" s="6">
        <f>+B7/B10*100</f>
        <v>16.560845685755858</v>
      </c>
    </row>
    <row r="8" spans="1:4" x14ac:dyDescent="0.25">
      <c r="A8" s="3" t="s">
        <v>46</v>
      </c>
      <c r="B8" s="4">
        <v>675000</v>
      </c>
      <c r="C8" s="6">
        <f>+B8/B10*100</f>
        <v>0.2905770336418983</v>
      </c>
    </row>
    <row r="9" spans="1:4" x14ac:dyDescent="0.25">
      <c r="A9" s="3" t="s">
        <v>57</v>
      </c>
      <c r="B9" s="4">
        <v>55297895</v>
      </c>
      <c r="C9" s="6">
        <f>+B9/B10*100</f>
        <v>23.80488636406098</v>
      </c>
    </row>
    <row r="10" spans="1:4" x14ac:dyDescent="0.25">
      <c r="A10" s="3" t="s">
        <v>9</v>
      </c>
      <c r="B10" s="4">
        <f>SUM(B6:B9)</f>
        <v>232296404</v>
      </c>
      <c r="C10" s="4">
        <f>SUM(C6:C9)</f>
        <v>100</v>
      </c>
      <c r="D10" s="7"/>
    </row>
    <row r="11" spans="1:4" x14ac:dyDescent="0.25">
      <c r="A11" s="3" t="s">
        <v>1</v>
      </c>
      <c r="B11" s="4">
        <v>226240086</v>
      </c>
      <c r="C11" s="4">
        <f>+B11/B10*100</f>
        <v>97.392849008545141</v>
      </c>
    </row>
    <row r="12" spans="1:4" x14ac:dyDescent="0.25">
      <c r="A12" s="15" t="s">
        <v>47</v>
      </c>
      <c r="B12" s="4">
        <f>+B10-B11</f>
        <v>6056318</v>
      </c>
      <c r="C12" s="4">
        <f>+B12/B11*100</f>
        <v>2.6769429357448176</v>
      </c>
    </row>
    <row r="13" spans="1:4" x14ac:dyDescent="0.25">
      <c r="A13" s="11"/>
      <c r="B13" s="12"/>
      <c r="C13" s="12"/>
    </row>
    <row r="14" spans="1:4" x14ac:dyDescent="0.25">
      <c r="B14" s="1"/>
      <c r="C14" s="2"/>
    </row>
    <row r="15" spans="1:4" x14ac:dyDescent="0.25">
      <c r="B15" s="1"/>
      <c r="C15" s="2"/>
    </row>
    <row r="16" spans="1:4" x14ac:dyDescent="0.25">
      <c r="B16" s="1"/>
      <c r="C16" s="2"/>
    </row>
    <row r="17" spans="1:4" x14ac:dyDescent="0.25">
      <c r="B17" s="1"/>
      <c r="C17" s="2"/>
    </row>
    <row r="18" spans="1:4" x14ac:dyDescent="0.25">
      <c r="B18" s="1"/>
      <c r="C18" s="2"/>
    </row>
    <row r="19" spans="1:4" x14ac:dyDescent="0.25">
      <c r="B19" s="1"/>
      <c r="C19" s="2"/>
    </row>
    <row r="20" spans="1:4" x14ac:dyDescent="0.25">
      <c r="B20" s="1"/>
    </row>
    <row r="21" spans="1:4" x14ac:dyDescent="0.25">
      <c r="B21" s="1"/>
    </row>
    <row r="22" spans="1:4" x14ac:dyDescent="0.25">
      <c r="B22" s="1"/>
    </row>
    <row r="23" spans="1:4" x14ac:dyDescent="0.25">
      <c r="B23" s="1"/>
    </row>
    <row r="24" spans="1:4" x14ac:dyDescent="0.25">
      <c r="B24" s="1"/>
    </row>
    <row r="25" spans="1:4" x14ac:dyDescent="0.25">
      <c r="B25" s="1"/>
    </row>
    <row r="26" spans="1:4" x14ac:dyDescent="0.25">
      <c r="B26" s="1"/>
    </row>
    <row r="29" spans="1:4" x14ac:dyDescent="0.25">
      <c r="A29" s="51" t="s">
        <v>59</v>
      </c>
      <c r="B29" s="51"/>
      <c r="C29" s="51"/>
    </row>
    <row r="30" spans="1:4" x14ac:dyDescent="0.25">
      <c r="A30" s="10" t="s">
        <v>0</v>
      </c>
      <c r="B30" s="10" t="s">
        <v>4</v>
      </c>
      <c r="C30" s="10" t="s">
        <v>3</v>
      </c>
      <c r="D30" s="45"/>
    </row>
    <row r="31" spans="1:4" x14ac:dyDescent="0.25">
      <c r="A31" s="3" t="s">
        <v>5</v>
      </c>
      <c r="B31" s="4">
        <v>1315000</v>
      </c>
      <c r="C31" s="5">
        <f>+B31/B37*100</f>
        <v>0.58124093888472084</v>
      </c>
      <c r="D31" s="8"/>
    </row>
    <row r="32" spans="1:4" x14ac:dyDescent="0.25">
      <c r="A32" s="3" t="s">
        <v>17</v>
      </c>
      <c r="B32" s="4">
        <v>360000</v>
      </c>
      <c r="C32" s="5">
        <f>+B32/B37*100</f>
        <v>0.15912299467566504</v>
      </c>
      <c r="D32" s="8"/>
    </row>
    <row r="33" spans="1:4" x14ac:dyDescent="0.25">
      <c r="A33" s="3" t="s">
        <v>6</v>
      </c>
      <c r="B33" s="4">
        <v>682</v>
      </c>
      <c r="C33" s="5">
        <f>+B33/B37*100</f>
        <v>3.0144967324667653E-4</v>
      </c>
    </row>
    <row r="34" spans="1:4" x14ac:dyDescent="0.25">
      <c r="A34" s="3" t="s">
        <v>48</v>
      </c>
      <c r="B34" s="4">
        <v>38470249</v>
      </c>
      <c r="C34" s="5">
        <f>+B34/B37*100</f>
        <v>17.004170074440299</v>
      </c>
    </row>
    <row r="35" spans="1:4" x14ac:dyDescent="0.25">
      <c r="A35" s="3" t="s">
        <v>43</v>
      </c>
      <c r="B35" s="4">
        <v>675000</v>
      </c>
      <c r="C35" s="5">
        <f>+B35/B37*100</f>
        <v>0.29835561501687197</v>
      </c>
    </row>
    <row r="36" spans="1:4" x14ac:dyDescent="0.25">
      <c r="A36" s="3" t="s">
        <v>60</v>
      </c>
      <c r="B36" s="4">
        <v>185419155</v>
      </c>
      <c r="C36" s="5">
        <f>+B36/B37*100</f>
        <v>81.956808927309197</v>
      </c>
    </row>
    <row r="37" spans="1:4" x14ac:dyDescent="0.25">
      <c r="A37" s="3" t="s">
        <v>10</v>
      </c>
      <c r="B37" s="6">
        <f>SUM(B31:B36)</f>
        <v>226240086</v>
      </c>
      <c r="C37" s="5">
        <f>SUM(C31:C36)</f>
        <v>100</v>
      </c>
      <c r="D37" t="s">
        <v>13</v>
      </c>
    </row>
  </sheetData>
  <mergeCells count="1">
    <mergeCell ref="A29:C29"/>
  </mergeCells>
  <pageMargins left="0.7" right="0.7" top="0.75" bottom="0.75" header="0.3" footer="0.3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E56"/>
  <sheetViews>
    <sheetView workbookViewId="0">
      <selection sqref="A1:C56"/>
    </sheetView>
  </sheetViews>
  <sheetFormatPr baseColWidth="10" defaultRowHeight="15" x14ac:dyDescent="0.25"/>
  <cols>
    <col min="1" max="1" width="39.28515625" customWidth="1"/>
    <col min="2" max="2" width="21.42578125" customWidth="1"/>
    <col min="3" max="3" width="25.28515625" customWidth="1"/>
    <col min="5" max="6" width="13.140625" bestFit="1" customWidth="1"/>
  </cols>
  <sheetData>
    <row r="1" spans="1:4" x14ac:dyDescent="0.25">
      <c r="A1" s="14"/>
      <c r="B1" s="14" t="s">
        <v>15</v>
      </c>
      <c r="C1" s="14"/>
    </row>
    <row r="2" spans="1:4" x14ac:dyDescent="0.25">
      <c r="A2" s="14"/>
      <c r="B2" s="14" t="s">
        <v>7</v>
      </c>
      <c r="C2" s="14"/>
    </row>
    <row r="3" spans="1:4" x14ac:dyDescent="0.25">
      <c r="A3" s="14"/>
      <c r="B3" s="14" t="s">
        <v>61</v>
      </c>
      <c r="C3" s="14"/>
    </row>
    <row r="5" spans="1:4" x14ac:dyDescent="0.25">
      <c r="A5" s="9" t="s">
        <v>0</v>
      </c>
      <c r="B5" s="9" t="s">
        <v>4</v>
      </c>
      <c r="C5" s="9" t="s">
        <v>3</v>
      </c>
    </row>
    <row r="6" spans="1:4" x14ac:dyDescent="0.25">
      <c r="A6" s="3" t="s">
        <v>8</v>
      </c>
      <c r="B6" s="4">
        <v>137853260</v>
      </c>
      <c r="C6" s="6">
        <f>+B6/B9*100</f>
        <v>77.883853812576461</v>
      </c>
    </row>
    <row r="7" spans="1:4" x14ac:dyDescent="0.25">
      <c r="A7" s="3" t="s">
        <v>45</v>
      </c>
      <c r="B7" s="4">
        <v>38470249</v>
      </c>
      <c r="C7" s="6">
        <f>+B7/B9*100</f>
        <v>21.734787042754128</v>
      </c>
      <c r="D7" s="7"/>
    </row>
    <row r="8" spans="1:4" x14ac:dyDescent="0.25">
      <c r="A8" s="3" t="s">
        <v>46</v>
      </c>
      <c r="B8" s="4">
        <v>675000</v>
      </c>
      <c r="C8" s="6">
        <f>+B8/B9*100</f>
        <v>0.38135914466940507</v>
      </c>
      <c r="D8" s="7"/>
    </row>
    <row r="9" spans="1:4" x14ac:dyDescent="0.25">
      <c r="A9" s="3" t="s">
        <v>9</v>
      </c>
      <c r="B9" s="4">
        <f>SUM(B6:B8)</f>
        <v>176998509</v>
      </c>
      <c r="C9" s="4">
        <f>SUM(C6:C8)</f>
        <v>100</v>
      </c>
      <c r="D9" s="7"/>
    </row>
    <row r="10" spans="1:4" x14ac:dyDescent="0.25">
      <c r="A10" s="3" t="s">
        <v>1</v>
      </c>
      <c r="B10" s="4">
        <v>31845289</v>
      </c>
      <c r="C10" s="4">
        <f>+B10/B9*100</f>
        <v>17.991840258948169</v>
      </c>
      <c r="D10" s="7"/>
    </row>
    <row r="11" spans="1:4" x14ac:dyDescent="0.25">
      <c r="A11" s="15" t="s">
        <v>49</v>
      </c>
      <c r="B11" s="4">
        <v>22250000</v>
      </c>
      <c r="C11" s="4">
        <f>+B11/B9*100</f>
        <v>12.570727361324835</v>
      </c>
      <c r="D11" s="7"/>
    </row>
    <row r="12" spans="1:4" x14ac:dyDescent="0.25">
      <c r="A12" s="15" t="s">
        <v>47</v>
      </c>
      <c r="B12" s="4">
        <f>+B9-B10-B11</f>
        <v>122903220</v>
      </c>
      <c r="C12" s="4">
        <f>+B12/B9*100</f>
        <v>69.437432379726999</v>
      </c>
    </row>
    <row r="13" spans="1:4" ht="19.5" customHeight="1" x14ac:dyDescent="0.25">
      <c r="A13" s="11"/>
      <c r="B13" s="12"/>
      <c r="C13" s="13">
        <f>SUM(C10:C12)</f>
        <v>100</v>
      </c>
      <c r="D13" s="7"/>
    </row>
    <row r="14" spans="1:4" x14ac:dyDescent="0.25">
      <c r="B14" s="7"/>
      <c r="C14" s="2"/>
    </row>
    <row r="29" spans="1:4" x14ac:dyDescent="0.25">
      <c r="A29" s="51" t="s">
        <v>62</v>
      </c>
      <c r="B29" s="51"/>
      <c r="C29" s="51"/>
    </row>
    <row r="30" spans="1:4" x14ac:dyDescent="0.25">
      <c r="A30" s="10" t="s">
        <v>0</v>
      </c>
      <c r="B30" s="10" t="s">
        <v>4</v>
      </c>
      <c r="C30" s="10" t="s">
        <v>3</v>
      </c>
    </row>
    <row r="31" spans="1:4" x14ac:dyDescent="0.25">
      <c r="A31" s="3" t="s">
        <v>12</v>
      </c>
      <c r="B31" s="36">
        <v>5550000</v>
      </c>
      <c r="C31" s="5">
        <f>+B31/B36*100</f>
        <v>17.428009524422905</v>
      </c>
      <c r="D31" s="7"/>
    </row>
    <row r="32" spans="1:4" x14ac:dyDescent="0.25">
      <c r="A32" s="3" t="s">
        <v>14</v>
      </c>
      <c r="B32" s="36">
        <v>495468</v>
      </c>
      <c r="C32" s="5">
        <f>+B32/B36*100</f>
        <v>1.5558596437922105</v>
      </c>
    </row>
    <row r="33" spans="1:5" x14ac:dyDescent="0.25">
      <c r="A33" s="3" t="s">
        <v>16</v>
      </c>
      <c r="B33" s="36">
        <v>1321</v>
      </c>
      <c r="C33" s="5">
        <f>+B33/B36*100</f>
        <v>4.1481802850022809E-3</v>
      </c>
      <c r="D33" s="7"/>
    </row>
    <row r="34" spans="1:5" x14ac:dyDescent="0.25">
      <c r="A34" s="3" t="s">
        <v>39</v>
      </c>
      <c r="B34" s="37">
        <v>10800000</v>
      </c>
      <c r="C34" s="5">
        <f>+B34/B36*100</f>
        <v>33.913964479958089</v>
      </c>
      <c r="D34" s="7"/>
    </row>
    <row r="35" spans="1:5" x14ac:dyDescent="0.25">
      <c r="A35" s="3" t="s">
        <v>44</v>
      </c>
      <c r="B35" s="37">
        <v>14998500</v>
      </c>
      <c r="C35" s="5">
        <f>+B35/B36*100</f>
        <v>47.098018171541796</v>
      </c>
      <c r="D35" s="7"/>
    </row>
    <row r="36" spans="1:5" x14ac:dyDescent="0.25">
      <c r="A36" s="3" t="s">
        <v>1</v>
      </c>
      <c r="B36" s="6">
        <f>SUM(B31:B35)</f>
        <v>31845289</v>
      </c>
      <c r="C36" s="5">
        <f>SUM(C31:C35)</f>
        <v>100</v>
      </c>
      <c r="E36" s="7"/>
    </row>
    <row r="37" spans="1:5" x14ac:dyDescent="0.25">
      <c r="B37" s="7"/>
      <c r="E37" s="7"/>
    </row>
    <row r="38" spans="1:5" x14ac:dyDescent="0.25">
      <c r="E38" s="7"/>
    </row>
    <row r="52" spans="1:3" x14ac:dyDescent="0.25">
      <c r="A52" s="51" t="s">
        <v>64</v>
      </c>
      <c r="B52" s="51"/>
      <c r="C52" s="51"/>
    </row>
    <row r="53" spans="1:3" x14ac:dyDescent="0.25">
      <c r="A53" s="10" t="s">
        <v>0</v>
      </c>
      <c r="B53" s="10" t="s">
        <v>4</v>
      </c>
      <c r="C53" s="10" t="s">
        <v>3</v>
      </c>
    </row>
    <row r="54" spans="1:3" x14ac:dyDescent="0.25">
      <c r="A54" s="3" t="s">
        <v>12</v>
      </c>
      <c r="B54" s="36">
        <f>22200000-5550000</f>
        <v>16650000</v>
      </c>
      <c r="C54" s="5">
        <f>+B54/B56*100</f>
        <v>74.831460674157299</v>
      </c>
    </row>
    <row r="55" spans="1:3" x14ac:dyDescent="0.25">
      <c r="A55" s="3" t="s">
        <v>65</v>
      </c>
      <c r="B55" s="37">
        <v>5600000</v>
      </c>
      <c r="C55" s="5">
        <f>+B55/B56*100</f>
        <v>25.168539325842698</v>
      </c>
    </row>
    <row r="56" spans="1:3" x14ac:dyDescent="0.25">
      <c r="A56" s="3" t="s">
        <v>1</v>
      </c>
      <c r="B56" s="6">
        <f>SUM(B54:B55)</f>
        <v>22250000</v>
      </c>
      <c r="C56" s="5">
        <f>SUM(C54:C55)</f>
        <v>100</v>
      </c>
    </row>
  </sheetData>
  <mergeCells count="2">
    <mergeCell ref="A29:C29"/>
    <mergeCell ref="A52:C52"/>
  </mergeCells>
  <pageMargins left="0.7" right="0.7" top="0.75" bottom="0.75" header="0.3" footer="0.3"/>
  <pageSetup paperSize="9"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abSelected="1" workbookViewId="0">
      <selection sqref="A1:L29"/>
    </sheetView>
  </sheetViews>
  <sheetFormatPr baseColWidth="10" defaultRowHeight="15" x14ac:dyDescent="0.25"/>
  <cols>
    <col min="1" max="2" width="11.5703125" bestFit="1" customWidth="1"/>
    <col min="3" max="3" width="14.7109375" customWidth="1"/>
    <col min="5" max="5" width="11.5703125" bestFit="1" customWidth="1"/>
    <col min="7" max="7" width="17.5703125" customWidth="1"/>
    <col min="8" max="8" width="15.140625" customWidth="1"/>
    <col min="9" max="10" width="11.5703125" bestFit="1" customWidth="1"/>
    <col min="11" max="11" width="12.7109375" bestFit="1" customWidth="1"/>
    <col min="12" max="12" width="15.28515625" customWidth="1"/>
  </cols>
  <sheetData>
    <row r="1" spans="1:12" x14ac:dyDescent="0.25">
      <c r="A1" s="26"/>
      <c r="B1" s="27"/>
      <c r="C1" s="27"/>
      <c r="D1" s="27"/>
      <c r="E1" s="27" t="s">
        <v>18</v>
      </c>
      <c r="F1" s="27"/>
      <c r="G1" s="27"/>
      <c r="H1" s="27"/>
      <c r="I1" s="27"/>
      <c r="J1" s="27"/>
      <c r="K1" s="27"/>
      <c r="L1" s="28"/>
    </row>
    <row r="2" spans="1:12" x14ac:dyDescent="0.25">
      <c r="A2" s="29"/>
      <c r="B2" s="11"/>
      <c r="C2" s="11"/>
      <c r="D2" s="11"/>
      <c r="E2" s="11" t="s">
        <v>19</v>
      </c>
      <c r="F2" s="11"/>
      <c r="G2" s="11"/>
      <c r="H2" s="11"/>
      <c r="I2" s="11"/>
      <c r="J2" s="11"/>
      <c r="K2" s="11"/>
      <c r="L2" s="30"/>
    </row>
    <row r="3" spans="1:12" x14ac:dyDescent="0.25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2" x14ac:dyDescent="0.25">
      <c r="A4" s="52" t="s">
        <v>50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</row>
    <row r="5" spans="1:12" x14ac:dyDescent="0.25">
      <c r="A5" s="3" t="s">
        <v>20</v>
      </c>
      <c r="B5" s="3" t="s">
        <v>21</v>
      </c>
      <c r="C5" s="3" t="s">
        <v>22</v>
      </c>
      <c r="D5" s="3" t="s">
        <v>23</v>
      </c>
      <c r="E5" s="3" t="s">
        <v>24</v>
      </c>
      <c r="F5" s="3" t="s">
        <v>25</v>
      </c>
      <c r="G5" s="3" t="s">
        <v>34</v>
      </c>
      <c r="H5" s="3" t="s">
        <v>35</v>
      </c>
      <c r="I5" s="3" t="s">
        <v>36</v>
      </c>
      <c r="J5" s="3" t="s">
        <v>26</v>
      </c>
      <c r="K5" s="3" t="s">
        <v>27</v>
      </c>
      <c r="L5" s="3" t="s">
        <v>28</v>
      </c>
    </row>
    <row r="6" spans="1:12" x14ac:dyDescent="0.25">
      <c r="A6" s="16">
        <v>45658</v>
      </c>
      <c r="B6" s="16">
        <v>45687</v>
      </c>
      <c r="C6" s="17">
        <v>45681</v>
      </c>
      <c r="D6" s="18" t="s">
        <v>31</v>
      </c>
      <c r="E6" s="18">
        <v>830122566</v>
      </c>
      <c r="F6" s="3" t="s">
        <v>37</v>
      </c>
      <c r="G6" s="20">
        <v>163852</v>
      </c>
      <c r="H6" s="20">
        <v>163852</v>
      </c>
      <c r="I6" s="20">
        <v>163852</v>
      </c>
      <c r="J6" s="20">
        <v>100</v>
      </c>
      <c r="K6" s="20">
        <v>0</v>
      </c>
      <c r="L6" s="3" t="s">
        <v>30</v>
      </c>
    </row>
    <row r="7" spans="1:12" x14ac:dyDescent="0.25">
      <c r="A7" s="16">
        <v>45677</v>
      </c>
      <c r="B7" s="16">
        <v>46007</v>
      </c>
      <c r="C7" s="17"/>
      <c r="D7" s="18" t="s">
        <v>33</v>
      </c>
      <c r="E7" s="18">
        <v>30731878</v>
      </c>
      <c r="F7" s="3" t="s">
        <v>38</v>
      </c>
      <c r="G7" s="19">
        <v>22200000</v>
      </c>
      <c r="H7" s="19">
        <v>0</v>
      </c>
      <c r="I7" s="20">
        <v>0</v>
      </c>
      <c r="J7" s="34">
        <v>0</v>
      </c>
      <c r="K7" s="34">
        <f>+G7-I7</f>
        <v>22200000</v>
      </c>
      <c r="L7" s="3" t="s">
        <v>32</v>
      </c>
    </row>
    <row r="8" spans="1:12" x14ac:dyDescent="0.25">
      <c r="A8" s="16">
        <v>45687</v>
      </c>
      <c r="B8" s="16">
        <v>45703</v>
      </c>
      <c r="C8" s="17"/>
      <c r="D8" s="3" t="s">
        <v>51</v>
      </c>
      <c r="E8" s="3">
        <v>94307365</v>
      </c>
      <c r="F8" s="3" t="s">
        <v>55</v>
      </c>
      <c r="G8" s="20">
        <v>5400000</v>
      </c>
      <c r="H8" s="19">
        <v>0</v>
      </c>
      <c r="I8" s="20">
        <v>0</v>
      </c>
      <c r="J8" s="34">
        <v>0</v>
      </c>
      <c r="K8" s="34">
        <f t="shared" ref="K8:K9" si="0">+G8-I8</f>
        <v>5400000</v>
      </c>
      <c r="L8" s="3" t="s">
        <v>32</v>
      </c>
    </row>
    <row r="9" spans="1:12" x14ac:dyDescent="0.25">
      <c r="A9" s="16">
        <v>45687</v>
      </c>
      <c r="B9" s="16">
        <v>45703</v>
      </c>
      <c r="C9" s="17"/>
      <c r="D9" s="3" t="s">
        <v>52</v>
      </c>
      <c r="E9" s="3">
        <v>6388988</v>
      </c>
      <c r="F9" s="3" t="s">
        <v>56</v>
      </c>
      <c r="G9" s="20">
        <v>5400000</v>
      </c>
      <c r="H9" s="19">
        <v>0</v>
      </c>
      <c r="I9" s="20">
        <v>0</v>
      </c>
      <c r="J9" s="34">
        <v>0</v>
      </c>
      <c r="K9" s="34">
        <f t="shared" si="0"/>
        <v>5400000</v>
      </c>
      <c r="L9" s="3" t="s">
        <v>32</v>
      </c>
    </row>
    <row r="10" spans="1:12" x14ac:dyDescent="0.25">
      <c r="A10" s="16">
        <v>45658</v>
      </c>
      <c r="B10" s="16">
        <v>45687</v>
      </c>
      <c r="C10" s="16">
        <v>45687</v>
      </c>
      <c r="D10" s="3" t="s">
        <v>29</v>
      </c>
      <c r="E10" s="3">
        <v>860007335</v>
      </c>
      <c r="F10" s="3" t="s">
        <v>53</v>
      </c>
      <c r="G10" s="3">
        <v>655</v>
      </c>
      <c r="H10" s="3">
        <v>655</v>
      </c>
      <c r="I10" s="3">
        <v>655</v>
      </c>
      <c r="J10" s="34">
        <v>0</v>
      </c>
      <c r="K10" s="34">
        <f t="shared" ref="K10" si="1">+G10-I10</f>
        <v>0</v>
      </c>
      <c r="L10" s="3" t="s">
        <v>30</v>
      </c>
    </row>
    <row r="11" spans="1:12" x14ac:dyDescent="0.25">
      <c r="A11" s="21"/>
      <c r="B11" s="21"/>
      <c r="C11" s="22"/>
      <c r="D11" s="23"/>
      <c r="E11" s="23"/>
      <c r="F11" s="11"/>
      <c r="G11" s="19" t="s">
        <v>40</v>
      </c>
      <c r="H11" s="19">
        <f>SUM(H6:H10)</f>
        <v>164507</v>
      </c>
      <c r="I11" s="24"/>
      <c r="J11" s="25"/>
      <c r="K11" s="25"/>
      <c r="L11" s="11"/>
    </row>
    <row r="12" spans="1:12" x14ac:dyDescent="0.25">
      <c r="A12" s="21"/>
      <c r="B12" s="21"/>
      <c r="C12" s="22"/>
      <c r="D12" s="23"/>
      <c r="E12" s="23"/>
      <c r="F12" s="11"/>
      <c r="G12" s="24"/>
      <c r="H12" s="24"/>
      <c r="I12" s="24"/>
      <c r="J12" s="25"/>
      <c r="K12" s="25"/>
      <c r="L12" s="11"/>
    </row>
    <row r="13" spans="1:12" x14ac:dyDescent="0.25">
      <c r="A13" s="21"/>
      <c r="B13" s="21"/>
      <c r="C13" s="22"/>
      <c r="D13" s="23"/>
      <c r="E13" s="23"/>
      <c r="F13" s="11"/>
      <c r="G13" s="24"/>
      <c r="H13" s="24"/>
      <c r="I13" s="24"/>
      <c r="J13" s="25"/>
      <c r="K13" s="25"/>
      <c r="L13" s="11"/>
    </row>
    <row r="14" spans="1:12" x14ac:dyDescent="0.25">
      <c r="A14" s="26"/>
      <c r="B14" s="27"/>
      <c r="C14" s="27"/>
      <c r="D14" s="27"/>
      <c r="E14" s="27" t="s">
        <v>18</v>
      </c>
      <c r="F14" s="27"/>
      <c r="G14" s="27"/>
      <c r="H14" s="27"/>
      <c r="I14" s="27"/>
      <c r="J14" s="27"/>
      <c r="K14" s="27"/>
      <c r="L14" s="28"/>
    </row>
    <row r="15" spans="1:12" x14ac:dyDescent="0.25">
      <c r="A15" s="29"/>
      <c r="B15" s="11"/>
      <c r="C15" s="11"/>
      <c r="D15" s="11"/>
      <c r="E15" s="11" t="s">
        <v>19</v>
      </c>
      <c r="F15" s="11"/>
      <c r="G15" s="11"/>
      <c r="H15" s="11"/>
      <c r="I15" s="11"/>
      <c r="J15" s="11"/>
      <c r="K15" s="11"/>
      <c r="L15" s="30"/>
    </row>
    <row r="16" spans="1:12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3"/>
    </row>
    <row r="17" spans="1:12" x14ac:dyDescent="0.25">
      <c r="A17" s="52" t="s">
        <v>54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4"/>
    </row>
    <row r="18" spans="1:12" x14ac:dyDescent="0.25">
      <c r="A18" s="3" t="s">
        <v>20</v>
      </c>
      <c r="B18" s="3" t="s">
        <v>21</v>
      </c>
      <c r="C18" s="3" t="s">
        <v>22</v>
      </c>
      <c r="D18" s="3" t="s">
        <v>23</v>
      </c>
      <c r="E18" s="3" t="s">
        <v>24</v>
      </c>
      <c r="F18" s="3" t="s">
        <v>25</v>
      </c>
      <c r="G18" s="3" t="s">
        <v>34</v>
      </c>
      <c r="H18" s="3" t="s">
        <v>35</v>
      </c>
      <c r="I18" s="3" t="s">
        <v>36</v>
      </c>
      <c r="J18" s="3" t="s">
        <v>26</v>
      </c>
      <c r="K18" s="3" t="s">
        <v>27</v>
      </c>
      <c r="L18" s="3" t="s">
        <v>28</v>
      </c>
    </row>
    <row r="19" spans="1:12" x14ac:dyDescent="0.25">
      <c r="A19" s="16">
        <v>45658</v>
      </c>
      <c r="B19" s="16">
        <v>45687</v>
      </c>
      <c r="C19" s="17">
        <v>45681</v>
      </c>
      <c r="D19" s="18" t="s">
        <v>31</v>
      </c>
      <c r="E19" s="18">
        <v>830122566</v>
      </c>
      <c r="F19" s="3" t="s">
        <v>37</v>
      </c>
      <c r="G19" s="20">
        <v>166589</v>
      </c>
      <c r="H19" s="20">
        <v>166589</v>
      </c>
      <c r="I19" s="20">
        <v>166589</v>
      </c>
      <c r="J19" s="20">
        <v>100</v>
      </c>
      <c r="K19" s="20">
        <v>0</v>
      </c>
      <c r="L19" s="3" t="s">
        <v>30</v>
      </c>
    </row>
    <row r="20" spans="1:12" x14ac:dyDescent="0.25">
      <c r="A20" s="16">
        <v>45677</v>
      </c>
      <c r="B20" s="16">
        <v>46007</v>
      </c>
      <c r="C20" s="17">
        <v>45659</v>
      </c>
      <c r="D20" s="18" t="s">
        <v>33</v>
      </c>
      <c r="E20" s="18">
        <v>30731878</v>
      </c>
      <c r="F20" s="3" t="s">
        <v>38</v>
      </c>
      <c r="G20" s="19">
        <v>22200000</v>
      </c>
      <c r="H20" s="20">
        <v>1850000</v>
      </c>
      <c r="I20" s="20">
        <f>+H20</f>
        <v>1850000</v>
      </c>
      <c r="J20" s="34">
        <v>0</v>
      </c>
      <c r="K20" s="34">
        <f>+G20-I20</f>
        <v>20350000</v>
      </c>
      <c r="L20" s="3" t="s">
        <v>32</v>
      </c>
    </row>
    <row r="21" spans="1:12" x14ac:dyDescent="0.25">
      <c r="A21" s="16">
        <v>45687</v>
      </c>
      <c r="B21" s="16">
        <v>45703</v>
      </c>
      <c r="C21" s="17"/>
      <c r="D21" s="3" t="s">
        <v>51</v>
      </c>
      <c r="E21" s="3">
        <v>94307365</v>
      </c>
      <c r="F21" s="3" t="s">
        <v>55</v>
      </c>
      <c r="G21" s="20">
        <v>5400000</v>
      </c>
      <c r="H21" s="20">
        <v>5400000</v>
      </c>
      <c r="I21" s="20">
        <v>5400000</v>
      </c>
      <c r="J21" s="34">
        <v>0</v>
      </c>
      <c r="K21" s="34">
        <f t="shared" ref="K21:K22" si="2">+G21-I21</f>
        <v>0</v>
      </c>
      <c r="L21" s="3" t="s">
        <v>32</v>
      </c>
    </row>
    <row r="22" spans="1:12" x14ac:dyDescent="0.25">
      <c r="A22" s="16">
        <v>45687</v>
      </c>
      <c r="B22" s="16">
        <v>45703</v>
      </c>
      <c r="C22" s="17"/>
      <c r="D22" s="3" t="s">
        <v>52</v>
      </c>
      <c r="E22" s="3">
        <v>6388988</v>
      </c>
      <c r="F22" s="3" t="s">
        <v>56</v>
      </c>
      <c r="G22" s="20">
        <v>5400000</v>
      </c>
      <c r="H22" s="20">
        <v>5400000</v>
      </c>
      <c r="I22" s="20">
        <v>5400000</v>
      </c>
      <c r="J22" s="34">
        <v>0</v>
      </c>
      <c r="K22" s="34">
        <f t="shared" si="2"/>
        <v>0</v>
      </c>
      <c r="L22" s="3" t="s">
        <v>32</v>
      </c>
    </row>
    <row r="23" spans="1:12" x14ac:dyDescent="0.25">
      <c r="A23" s="16">
        <v>45677</v>
      </c>
      <c r="B23" s="16">
        <v>46007</v>
      </c>
      <c r="C23" s="17">
        <v>111459</v>
      </c>
      <c r="D23" s="18" t="s">
        <v>33</v>
      </c>
      <c r="E23" s="18">
        <v>30731878</v>
      </c>
      <c r="F23" s="3" t="s">
        <v>38</v>
      </c>
      <c r="G23" s="19">
        <v>22200000</v>
      </c>
      <c r="H23" s="20">
        <v>1850000</v>
      </c>
      <c r="I23" s="20">
        <f>+I20+H23</f>
        <v>3700000</v>
      </c>
      <c r="J23" s="34">
        <v>0</v>
      </c>
      <c r="K23" s="34">
        <f>+G23-I23</f>
        <v>18500000</v>
      </c>
      <c r="L23" s="3" t="s">
        <v>32</v>
      </c>
    </row>
    <row r="24" spans="1:12" x14ac:dyDescent="0.25">
      <c r="A24" s="16">
        <v>45689</v>
      </c>
      <c r="B24" s="16">
        <v>45716</v>
      </c>
      <c r="C24" s="16">
        <v>45716</v>
      </c>
      <c r="D24" s="3" t="s">
        <v>29</v>
      </c>
      <c r="E24" s="3">
        <v>860007335</v>
      </c>
      <c r="F24" s="3" t="s">
        <v>53</v>
      </c>
      <c r="G24" s="3">
        <v>666</v>
      </c>
      <c r="H24" s="3">
        <v>666</v>
      </c>
      <c r="I24" s="3">
        <v>666</v>
      </c>
      <c r="J24" s="34">
        <v>0</v>
      </c>
      <c r="K24" s="34">
        <f t="shared" ref="K24" si="3">+G24-I24</f>
        <v>0</v>
      </c>
      <c r="L24" s="3" t="s">
        <v>30</v>
      </c>
    </row>
    <row r="25" spans="1:12" x14ac:dyDescent="0.25">
      <c r="A25" s="38"/>
      <c r="B25" s="38"/>
      <c r="C25" s="39"/>
      <c r="D25" s="40"/>
      <c r="E25" s="40"/>
      <c r="F25" s="40"/>
      <c r="G25" s="35" t="s">
        <v>40</v>
      </c>
      <c r="H25" s="35">
        <f>SUM(H19:H24)</f>
        <v>14667255</v>
      </c>
      <c r="I25" s="41"/>
      <c r="J25" s="42"/>
      <c r="K25" s="43"/>
      <c r="L25" s="44"/>
    </row>
    <row r="26" spans="1:12" x14ac:dyDescent="0.25">
      <c r="A26" s="38"/>
      <c r="B26" s="38"/>
      <c r="C26" s="39"/>
      <c r="D26" s="40"/>
      <c r="E26" s="40"/>
      <c r="F26" s="40"/>
      <c r="G26" s="35" t="s">
        <v>41</v>
      </c>
      <c r="H26" s="35">
        <f>+H11</f>
        <v>164507</v>
      </c>
      <c r="I26" s="41"/>
      <c r="J26" s="42"/>
      <c r="K26" s="43"/>
      <c r="L26" s="44"/>
    </row>
    <row r="27" spans="1:12" x14ac:dyDescent="0.25">
      <c r="A27" s="38"/>
      <c r="B27" s="38"/>
      <c r="C27" s="39"/>
      <c r="D27" s="40"/>
      <c r="E27" s="40"/>
      <c r="F27" s="40"/>
      <c r="G27" s="35" t="s">
        <v>42</v>
      </c>
      <c r="H27" s="35">
        <f>+H25+H26</f>
        <v>14831762</v>
      </c>
      <c r="I27" s="41"/>
      <c r="J27" s="42"/>
      <c r="K27" s="43"/>
      <c r="L27" s="44"/>
    </row>
    <row r="28" spans="1:12" x14ac:dyDescent="0.25">
      <c r="H28" s="46"/>
    </row>
    <row r="31" spans="1:12" x14ac:dyDescent="0.25">
      <c r="A31" s="26"/>
      <c r="B31" s="27"/>
      <c r="C31" s="27"/>
      <c r="D31" s="27"/>
      <c r="E31" s="27" t="s">
        <v>18</v>
      </c>
      <c r="F31" s="27"/>
      <c r="G31" s="27"/>
      <c r="H31" s="27"/>
      <c r="I31" s="27"/>
      <c r="J31" s="27"/>
      <c r="K31" s="27"/>
      <c r="L31" s="28"/>
    </row>
    <row r="32" spans="1:12" x14ac:dyDescent="0.25">
      <c r="A32" s="29"/>
      <c r="B32" s="11"/>
      <c r="C32" s="11"/>
      <c r="D32" s="11"/>
      <c r="E32" s="11" t="s">
        <v>19</v>
      </c>
      <c r="F32" s="11"/>
      <c r="G32" s="11"/>
      <c r="H32" s="11"/>
      <c r="I32" s="11"/>
      <c r="J32" s="11"/>
      <c r="K32" s="11"/>
      <c r="L32" s="30"/>
    </row>
    <row r="33" spans="1:12" x14ac:dyDescent="0.25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3"/>
    </row>
    <row r="34" spans="1:12" x14ac:dyDescent="0.25">
      <c r="A34" s="52" t="s">
        <v>66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4"/>
    </row>
    <row r="35" spans="1:12" x14ac:dyDescent="0.25">
      <c r="A35" s="3" t="s">
        <v>20</v>
      </c>
      <c r="B35" s="3" t="s">
        <v>21</v>
      </c>
      <c r="C35" s="3" t="s">
        <v>22</v>
      </c>
      <c r="D35" s="3" t="s">
        <v>23</v>
      </c>
      <c r="E35" s="3" t="s">
        <v>24</v>
      </c>
      <c r="F35" s="3" t="s">
        <v>25</v>
      </c>
      <c r="G35" s="3" t="s">
        <v>34</v>
      </c>
      <c r="H35" s="3" t="s">
        <v>35</v>
      </c>
      <c r="I35" s="3" t="s">
        <v>36</v>
      </c>
      <c r="J35" s="3" t="s">
        <v>26</v>
      </c>
      <c r="K35" s="3" t="s">
        <v>27</v>
      </c>
      <c r="L35" s="3" t="s">
        <v>28</v>
      </c>
    </row>
    <row r="36" spans="1:12" x14ac:dyDescent="0.25">
      <c r="A36" s="16">
        <v>45717</v>
      </c>
      <c r="B36" s="16">
        <v>45746</v>
      </c>
      <c r="C36" s="17">
        <v>45730</v>
      </c>
      <c r="D36" s="18" t="s">
        <v>31</v>
      </c>
      <c r="E36" s="18">
        <v>830122566</v>
      </c>
      <c r="F36" s="3" t="s">
        <v>37</v>
      </c>
      <c r="G36" s="49">
        <v>165027</v>
      </c>
      <c r="H36" s="49">
        <v>165027</v>
      </c>
      <c r="I36" s="49">
        <v>165027</v>
      </c>
      <c r="J36" s="20">
        <v>100</v>
      </c>
      <c r="K36" s="20">
        <v>0</v>
      </c>
      <c r="L36" s="3" t="s">
        <v>30</v>
      </c>
    </row>
    <row r="37" spans="1:12" x14ac:dyDescent="0.25">
      <c r="A37" s="16">
        <v>45717</v>
      </c>
      <c r="B37" s="16">
        <v>45746</v>
      </c>
      <c r="C37" s="17">
        <v>45730</v>
      </c>
      <c r="D37" s="50" t="s">
        <v>70</v>
      </c>
      <c r="E37" s="50">
        <v>111221843</v>
      </c>
      <c r="F37" s="50" t="s">
        <v>68</v>
      </c>
      <c r="G37" s="49">
        <v>14998500</v>
      </c>
      <c r="H37" s="49">
        <v>14998500</v>
      </c>
      <c r="I37" s="49">
        <v>14998500</v>
      </c>
      <c r="J37" s="20">
        <v>100</v>
      </c>
      <c r="K37" s="34">
        <f>+G37-I37</f>
        <v>0</v>
      </c>
      <c r="L37" s="3" t="s">
        <v>30</v>
      </c>
    </row>
    <row r="38" spans="1:12" x14ac:dyDescent="0.25">
      <c r="A38" s="16">
        <v>45677</v>
      </c>
      <c r="B38" s="16">
        <v>46007</v>
      </c>
      <c r="C38" s="17">
        <v>111489</v>
      </c>
      <c r="D38" s="18" t="s">
        <v>33</v>
      </c>
      <c r="E38" s="18">
        <v>30731878</v>
      </c>
      <c r="F38" s="3" t="s">
        <v>38</v>
      </c>
      <c r="G38" s="19">
        <v>22200000</v>
      </c>
      <c r="H38" s="20">
        <v>1850000</v>
      </c>
      <c r="I38" s="20">
        <f>+H38+I23</f>
        <v>5550000</v>
      </c>
      <c r="J38" s="34">
        <v>0</v>
      </c>
      <c r="K38" s="34">
        <f>+G38-I38</f>
        <v>16650000</v>
      </c>
      <c r="L38" s="3" t="s">
        <v>32</v>
      </c>
    </row>
    <row r="39" spans="1:12" x14ac:dyDescent="0.25">
      <c r="A39" s="16">
        <v>45717</v>
      </c>
      <c r="B39" s="16">
        <v>45809</v>
      </c>
      <c r="C39" s="17"/>
      <c r="D39" s="18" t="s">
        <v>85</v>
      </c>
      <c r="E39" s="18"/>
      <c r="F39" s="3" t="s">
        <v>63</v>
      </c>
      <c r="G39" s="19">
        <v>5600000</v>
      </c>
      <c r="H39" s="20"/>
      <c r="I39" s="20"/>
      <c r="J39" s="34"/>
      <c r="K39" s="34">
        <f>+G39-I39</f>
        <v>5600000</v>
      </c>
      <c r="L39" s="3" t="s">
        <v>32</v>
      </c>
    </row>
    <row r="40" spans="1:12" x14ac:dyDescent="0.25">
      <c r="A40" s="38"/>
      <c r="B40" s="38"/>
      <c r="C40" s="39"/>
      <c r="D40" s="40"/>
      <c r="E40" s="40"/>
      <c r="F40" s="40"/>
      <c r="G40" s="35" t="s">
        <v>40</v>
      </c>
      <c r="H40" s="35">
        <f>SUM(H36:H39)</f>
        <v>17013527</v>
      </c>
      <c r="I40" s="41"/>
      <c r="J40" s="42"/>
      <c r="K40" s="43">
        <f>SUM(K36:K39)</f>
        <v>22250000</v>
      </c>
      <c r="L40" s="44"/>
    </row>
    <row r="41" spans="1:12" x14ac:dyDescent="0.25">
      <c r="A41" s="38"/>
      <c r="B41" s="38"/>
      <c r="C41" s="39"/>
      <c r="D41" s="40"/>
      <c r="E41" s="40"/>
      <c r="F41" s="40"/>
      <c r="G41" s="35" t="s">
        <v>41</v>
      </c>
      <c r="H41" s="35">
        <f>+H27</f>
        <v>14831762</v>
      </c>
      <c r="I41" s="41"/>
      <c r="J41" s="42"/>
      <c r="K41" s="43"/>
      <c r="L41" s="44"/>
    </row>
    <row r="42" spans="1:12" x14ac:dyDescent="0.25">
      <c r="A42" s="38"/>
      <c r="B42" s="38"/>
      <c r="C42" s="39"/>
      <c r="D42" s="40"/>
      <c r="E42" s="40"/>
      <c r="F42" s="40"/>
      <c r="G42" s="35" t="s">
        <v>42</v>
      </c>
      <c r="H42" s="35">
        <f>+H40+H41</f>
        <v>31845289</v>
      </c>
      <c r="I42" s="41"/>
      <c r="J42" s="42"/>
      <c r="K42" s="43"/>
      <c r="L42" s="44"/>
    </row>
    <row r="48" spans="1:12" x14ac:dyDescent="0.25">
      <c r="A48" s="48">
        <v>45727</v>
      </c>
      <c r="B48" s="47" t="s">
        <v>67</v>
      </c>
      <c r="C48" s="47" t="s">
        <v>68</v>
      </c>
      <c r="D48" s="47"/>
      <c r="E48" s="47"/>
      <c r="F48" s="47" t="s">
        <v>69</v>
      </c>
      <c r="G48" s="47">
        <v>21</v>
      </c>
      <c r="H48" s="47">
        <v>6</v>
      </c>
      <c r="I48" s="47">
        <v>14998500</v>
      </c>
      <c r="J48" s="47" t="s">
        <v>70</v>
      </c>
      <c r="K48" s="47">
        <v>111221843</v>
      </c>
    </row>
    <row r="49" spans="1:11" x14ac:dyDescent="0.25">
      <c r="A49" s="48">
        <v>45727</v>
      </c>
      <c r="B49" s="47" t="s">
        <v>71</v>
      </c>
      <c r="C49" s="47"/>
      <c r="D49" s="47"/>
      <c r="E49" s="47"/>
      <c r="F49" s="47" t="s">
        <v>72</v>
      </c>
      <c r="G49" s="47">
        <v>23</v>
      </c>
      <c r="H49" s="47" t="s">
        <v>73</v>
      </c>
      <c r="I49" s="47">
        <v>0</v>
      </c>
      <c r="J49" s="47" t="s">
        <v>74</v>
      </c>
      <c r="K49" s="47">
        <v>800197268</v>
      </c>
    </row>
    <row r="50" spans="1:11" x14ac:dyDescent="0.25">
      <c r="A50" s="48">
        <v>45727</v>
      </c>
      <c r="B50" s="47" t="s">
        <v>71</v>
      </c>
      <c r="C50" s="47"/>
      <c r="D50" s="47"/>
      <c r="E50" s="47"/>
      <c r="F50" s="47" t="s">
        <v>72</v>
      </c>
      <c r="G50" s="47">
        <v>23</v>
      </c>
      <c r="H50" s="47" t="s">
        <v>73</v>
      </c>
      <c r="I50" s="47">
        <v>0</v>
      </c>
      <c r="J50" s="47" t="s">
        <v>74</v>
      </c>
      <c r="K50" s="47">
        <v>800197268</v>
      </c>
    </row>
    <row r="51" spans="1:11" x14ac:dyDescent="0.25">
      <c r="A51" s="48">
        <v>45730</v>
      </c>
      <c r="B51" s="47" t="s">
        <v>75</v>
      </c>
      <c r="C51" s="47" t="s">
        <v>37</v>
      </c>
      <c r="D51" s="47"/>
      <c r="E51" s="47"/>
      <c r="F51" s="47" t="s">
        <v>76</v>
      </c>
      <c r="G51" s="47">
        <v>24</v>
      </c>
      <c r="H51" s="47">
        <v>8</v>
      </c>
      <c r="I51" s="47">
        <v>165027</v>
      </c>
      <c r="J51" s="47" t="s">
        <v>31</v>
      </c>
      <c r="K51" s="47">
        <v>830122566</v>
      </c>
    </row>
    <row r="52" spans="1:11" x14ac:dyDescent="0.25">
      <c r="A52" s="48">
        <v>45747</v>
      </c>
      <c r="B52" s="47" t="s">
        <v>77</v>
      </c>
      <c r="C52" s="47" t="s">
        <v>38</v>
      </c>
      <c r="D52" s="47"/>
      <c r="E52" s="47"/>
      <c r="F52" s="47" t="s">
        <v>78</v>
      </c>
      <c r="G52" s="47">
        <v>25</v>
      </c>
      <c r="H52" s="47">
        <v>1</v>
      </c>
      <c r="I52" s="47">
        <v>1850000</v>
      </c>
      <c r="J52" s="47" t="s">
        <v>33</v>
      </c>
      <c r="K52" s="47">
        <v>30731878</v>
      </c>
    </row>
    <row r="53" spans="1:11" x14ac:dyDescent="0.25">
      <c r="A53" s="48">
        <v>45688</v>
      </c>
      <c r="B53" s="47" t="s">
        <v>79</v>
      </c>
      <c r="C53" s="47" t="s">
        <v>80</v>
      </c>
      <c r="D53" s="47"/>
      <c r="E53" s="47" t="s">
        <v>81</v>
      </c>
      <c r="F53" s="47" t="s">
        <v>82</v>
      </c>
      <c r="G53" s="47" t="s">
        <v>83</v>
      </c>
      <c r="H53" s="47" t="s">
        <v>83</v>
      </c>
      <c r="I53" s="47">
        <v>655</v>
      </c>
      <c r="J53" s="47" t="s">
        <v>29</v>
      </c>
      <c r="K53" s="47">
        <v>860007335</v>
      </c>
    </row>
    <row r="54" spans="1:11" x14ac:dyDescent="0.25">
      <c r="A54" s="48">
        <v>45716</v>
      </c>
      <c r="B54" s="47" t="s">
        <v>79</v>
      </c>
      <c r="C54" s="47" t="s">
        <v>80</v>
      </c>
      <c r="D54" s="47"/>
      <c r="E54" s="47" t="s">
        <v>81</v>
      </c>
      <c r="F54" s="47" t="s">
        <v>53</v>
      </c>
      <c r="G54" s="47" t="s">
        <v>84</v>
      </c>
      <c r="H54" s="47" t="s">
        <v>84</v>
      </c>
      <c r="I54" s="47">
        <v>666</v>
      </c>
      <c r="J54" s="47" t="s">
        <v>29</v>
      </c>
      <c r="K54" s="47">
        <v>860007335</v>
      </c>
    </row>
  </sheetData>
  <mergeCells count="3">
    <mergeCell ref="A4:L4"/>
    <mergeCell ref="A17:L17"/>
    <mergeCell ref="A34:L34"/>
  </mergeCells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INGRESOS 2024</vt:lpstr>
      <vt:lpstr>GASTO 2024</vt:lpstr>
      <vt:lpstr>Resumen de gastos 2024</vt:lpstr>
      <vt:lpstr>'GASTO 2024'!Área_de_impresión</vt:lpstr>
      <vt:lpstr>'INGRESOS 2024'!Área_de_impresión</vt:lpstr>
      <vt:lpstr>'Resumen de gastos 2024'!Área_de_impresión</vt:lpstr>
    </vt:vector>
  </TitlesOfParts>
  <Company>Luffi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CONTADORA</cp:lastModifiedBy>
  <cp:lastPrinted>2025-05-30T18:12:20Z</cp:lastPrinted>
  <dcterms:created xsi:type="dcterms:W3CDTF">2013-11-01T01:28:32Z</dcterms:created>
  <dcterms:modified xsi:type="dcterms:W3CDTF">2025-05-30T18:12:56Z</dcterms:modified>
</cp:coreProperties>
</file>